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chado\Downloads\"/>
    </mc:Choice>
  </mc:AlternateContent>
  <xr:revisionPtr revIDLastSave="0" documentId="13_ncr:1_{37F63E84-D25C-4EFD-86A2-9DF554740C28}" xr6:coauthVersionLast="34" xr6:coauthVersionMax="34" xr10:uidLastSave="{00000000-0000-0000-0000-000000000000}"/>
  <bookViews>
    <workbookView xWindow="0" yWindow="0" windowWidth="28800" windowHeight="12810" xr2:uid="{00000000-000D-0000-FFFF-FFFF00000000}"/>
  </bookViews>
  <sheets>
    <sheet name="Plan1" sheetId="1" r:id="rId1"/>
    <sheet name="Plan2" sheetId="2" r:id="rId2"/>
    <sheet name="Plan3" sheetId="3" r:id="rId3"/>
  </sheets>
  <calcPr calcId="179021"/>
</workbook>
</file>

<file path=xl/calcChain.xml><?xml version="1.0" encoding="utf-8"?>
<calcChain xmlns="http://schemas.openxmlformats.org/spreadsheetml/2006/main">
  <c r="K4" i="1" l="1"/>
  <c r="AI10" i="1" l="1"/>
  <c r="AI8" i="1"/>
  <c r="AI6" i="1"/>
  <c r="AE8" i="1"/>
  <c r="AE6" i="1"/>
  <c r="AC4" i="1"/>
  <c r="AA6" i="1"/>
  <c r="AA4" i="1"/>
  <c r="AG10" i="1"/>
  <c r="AH10" i="1" s="1"/>
  <c r="AE10" i="1"/>
  <c r="AC10" i="1"/>
  <c r="AA10" i="1"/>
  <c r="AF9" i="1"/>
  <c r="AB9" i="1"/>
  <c r="AG8" i="1"/>
  <c r="AC8" i="1"/>
  <c r="AA8" i="1"/>
  <c r="AF7" i="1"/>
  <c r="AB7" i="1"/>
  <c r="AG6" i="1"/>
  <c r="AH6" i="1" s="1"/>
  <c r="AC6" i="1"/>
  <c r="AF5" i="1"/>
  <c r="AB5" i="1"/>
  <c r="AI4" i="1"/>
  <c r="AG4" i="1"/>
  <c r="AH4" i="1" s="1"/>
  <c r="AB3" i="1"/>
  <c r="AF3" i="1"/>
  <c r="AE4" i="1"/>
  <c r="K6" i="1"/>
  <c r="K5" i="1"/>
  <c r="K18" i="1"/>
  <c r="K17" i="1"/>
  <c r="K14" i="1"/>
  <c r="K13" i="1"/>
  <c r="K10" i="1"/>
  <c r="K11" i="1" s="1"/>
  <c r="K9" i="1"/>
  <c r="AH8" i="1" l="1"/>
  <c r="K19" i="1"/>
  <c r="K15" i="1"/>
  <c r="J5" i="1"/>
  <c r="J7" i="1"/>
  <c r="D14" i="1"/>
  <c r="D13" i="1"/>
  <c r="D12" i="1"/>
  <c r="D11" i="1"/>
  <c r="D8" i="1"/>
  <c r="D6" i="1"/>
  <c r="D5" i="1"/>
  <c r="D4" i="1"/>
</calcChain>
</file>

<file path=xl/sharedStrings.xml><?xml version="1.0" encoding="utf-8"?>
<sst xmlns="http://schemas.openxmlformats.org/spreadsheetml/2006/main" count="87" uniqueCount="49">
  <si>
    <t xml:space="preserve">Média </t>
  </si>
  <si>
    <t>Moda</t>
  </si>
  <si>
    <t>Mediana</t>
  </si>
  <si>
    <t>Item a</t>
  </si>
  <si>
    <t>Item b</t>
  </si>
  <si>
    <t>DP</t>
  </si>
  <si>
    <t>N° de transp.</t>
  </si>
  <si>
    <t>Recup</t>
  </si>
  <si>
    <t>valor exepcional: 6</t>
  </si>
  <si>
    <t>Exercício 1</t>
  </si>
  <si>
    <t xml:space="preserve">1° Quartil </t>
  </si>
  <si>
    <t xml:space="preserve">3° Quartil </t>
  </si>
  <si>
    <t>Média</t>
  </si>
  <si>
    <t>Exercício 2</t>
  </si>
  <si>
    <t>ordenado</t>
  </si>
  <si>
    <t>Ordenado</t>
  </si>
  <si>
    <t>Desvio cura rapida</t>
  </si>
  <si>
    <t>Média cura rapida</t>
  </si>
  <si>
    <t>Coef. Cura rapida</t>
  </si>
  <si>
    <t>Média cura normal</t>
  </si>
  <si>
    <t>Desvio cura normal</t>
  </si>
  <si>
    <t>Coef. Cura normal</t>
  </si>
  <si>
    <t>Média cura lenta</t>
  </si>
  <si>
    <t>Desvio cura lenta</t>
  </si>
  <si>
    <t>Coef. Cura lenta</t>
  </si>
  <si>
    <t>Posição</t>
  </si>
  <si>
    <t>Item c</t>
  </si>
  <si>
    <t>Tamanho da Amostra</t>
  </si>
  <si>
    <t>Exercício 3</t>
  </si>
  <si>
    <t>Corretora A</t>
  </si>
  <si>
    <t>Corretora B</t>
  </si>
  <si>
    <t>Corretora C</t>
  </si>
  <si>
    <t>Corretora D</t>
  </si>
  <si>
    <t>Posição mediana</t>
  </si>
  <si>
    <t>n</t>
  </si>
  <si>
    <t>Posição Q1</t>
  </si>
  <si>
    <t>Q1</t>
  </si>
  <si>
    <t>Posição Q3</t>
  </si>
  <si>
    <t>Q3</t>
  </si>
  <si>
    <t>Desvio padrão</t>
  </si>
  <si>
    <t>Dif. inter-quartil</t>
  </si>
  <si>
    <t>Ordenação decresente das corretoras segundo:</t>
  </si>
  <si>
    <t>C</t>
  </si>
  <si>
    <t>Inter-quartil</t>
  </si>
  <si>
    <t>Terceiro quartil</t>
  </si>
  <si>
    <t>Primeiro quartil</t>
  </si>
  <si>
    <t>A</t>
  </si>
  <si>
    <t>D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</si>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</sst>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2" fontId="0" fillId="0" borderId="0" xfId="0" applyNumberFormat="1"/>
    <xf numFmtId="2" fontId="0" fillId="3" borderId="0" xfId="0" applyNumberFormat="1" applyFill="1"/>
    <xf numFmtId="0" fontId="0" fillId="2" borderId="0" xfId="0" applyFill="1" applyAlignment="1">
      <alignment horizontal="center"/>
    </xf>
    <xf numFmtId="0" fontId="0" fillId="0" borderId="0" xfId="0" applyFill="1" applyAlignment="1"/>
    <xf numFmtId="0" fontId="0" fillId="0" borderId="0" xfId="0" applyAlignment="1"/>
    <xf numFmtId="2" fontId="0" fillId="0" borderId="0" xfId="0" applyNumberFormat="1" applyFill="1"/>
    <xf numFmtId="0" fontId="0" fillId="0" borderId="0" xfId="0" applyFill="1"/>
    <xf numFmtId="1" fontId="0" fillId="0" borderId="0" xfId="0" applyNumberFormat="1"/>
    <xf numFmtId="9" fontId="0" fillId="0" borderId="0" xfId="1" applyFont="1"/>
    <xf numFmtId="0" fontId="0" fillId="7" borderId="0" xfId="0" applyFill="1"/>
    <xf numFmtId="0" fontId="0" fillId="4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/>
    <xf numFmtId="0" fontId="2" fillId="7" borderId="0" xfId="0" applyFont="1" applyFill="1"/>
    <xf numFmtId="0" fontId="2" fillId="4" borderId="0" xfId="0" applyFont="1" applyFill="1"/>
    <xf numFmtId="0" fontId="3" fillId="7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3" fillId="5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3"/>
  <sheetViews>
    <sheetView tabSelected="1" zoomScaleNormal="100" workbookViewId="0">
      <selection activeCell="AD28" sqref="AD28"/>
    </sheetView>
  </sheetViews>
  <sheetFormatPr defaultRowHeight="15" x14ac:dyDescent="0.25"/>
  <cols>
    <col min="1" max="1" width="13.7109375" bestFit="1" customWidth="1"/>
    <col min="2" max="2" width="10.7109375" bestFit="1" customWidth="1"/>
    <col min="3" max="3" width="10" bestFit="1" customWidth="1"/>
    <col min="4" max="4" width="10.5703125" customWidth="1"/>
    <col min="5" max="6" width="8.7109375" bestFit="1" customWidth="1"/>
    <col min="7" max="7" width="6.85546875" customWidth="1"/>
    <col min="8" max="8" width="10.7109375" bestFit="1" customWidth="1"/>
    <col min="9" max="9" width="10.85546875" bestFit="1" customWidth="1"/>
    <col min="10" max="10" width="10.140625" customWidth="1"/>
    <col min="13" max="13" width="8.28515625" customWidth="1"/>
    <col min="14" max="14" width="7.28515625" customWidth="1"/>
    <col min="15" max="24" width="4" bestFit="1" customWidth="1"/>
    <col min="25" max="25" width="3.42578125" customWidth="1"/>
    <col min="26" max="26" width="4" bestFit="1" customWidth="1"/>
    <col min="27" max="27" width="6.7109375" customWidth="1"/>
    <col min="28" max="28" width="10.85546875" bestFit="1" customWidth="1"/>
    <col min="29" max="29" width="3.7109375" bestFit="1" customWidth="1"/>
    <col min="30" max="30" width="16.28515625" bestFit="1" customWidth="1"/>
    <col min="31" max="31" width="8.85546875" customWidth="1"/>
    <col min="32" max="32" width="10.85546875" bestFit="1" customWidth="1"/>
    <col min="33" max="33" width="5.5703125" bestFit="1" customWidth="1"/>
    <col min="34" max="34" width="17.28515625" bestFit="1" customWidth="1"/>
    <col min="35" max="35" width="15.5703125" bestFit="1" customWidth="1"/>
  </cols>
  <sheetData>
    <row r="1" spans="1:35" x14ac:dyDescent="0.25">
      <c r="A1" s="25" t="s">
        <v>9</v>
      </c>
      <c r="B1" s="25"/>
      <c r="C1" s="25"/>
      <c r="D1" s="25"/>
      <c r="E1" s="3"/>
      <c r="G1" s="23" t="s">
        <v>13</v>
      </c>
      <c r="H1" s="23"/>
      <c r="I1" s="23"/>
      <c r="J1" s="23"/>
      <c r="K1" s="23"/>
      <c r="M1" s="21" t="s">
        <v>28</v>
      </c>
      <c r="N1" s="21"/>
      <c r="O1" s="21"/>
      <c r="P1" s="21"/>
      <c r="Q1" s="21"/>
    </row>
    <row r="2" spans="1:35" x14ac:dyDescent="0.25">
      <c r="A2" t="s">
        <v>6</v>
      </c>
      <c r="B2" t="s">
        <v>15</v>
      </c>
      <c r="C2" s="26" t="s">
        <v>27</v>
      </c>
      <c r="D2" s="26"/>
      <c r="E2" s="13">
        <v>30</v>
      </c>
      <c r="F2" s="4"/>
      <c r="G2" t="s">
        <v>7</v>
      </c>
      <c r="H2" t="s">
        <v>14</v>
      </c>
      <c r="I2" s="19" t="s">
        <v>27</v>
      </c>
      <c r="J2" s="19"/>
      <c r="K2">
        <v>26</v>
      </c>
      <c r="Z2" s="15" t="s">
        <v>34</v>
      </c>
      <c r="AA2" s="15" t="s">
        <v>12</v>
      </c>
      <c r="AB2" s="15" t="s">
        <v>35</v>
      </c>
      <c r="AC2" s="17" t="s">
        <v>36</v>
      </c>
      <c r="AD2" s="15" t="s">
        <v>33</v>
      </c>
      <c r="AE2" s="16" t="s">
        <v>2</v>
      </c>
      <c r="AF2" s="15" t="s">
        <v>37</v>
      </c>
      <c r="AG2" s="17" t="s">
        <v>38</v>
      </c>
      <c r="AH2" t="s">
        <v>40</v>
      </c>
      <c r="AI2" t="s">
        <v>39</v>
      </c>
    </row>
    <row r="3" spans="1:35" x14ac:dyDescent="0.25">
      <c r="A3">
        <v>2</v>
      </c>
      <c r="B3">
        <v>1</v>
      </c>
      <c r="C3" s="25" t="s">
        <v>3</v>
      </c>
      <c r="D3" s="25"/>
      <c r="E3" s="14" t="s">
        <v>25</v>
      </c>
      <c r="G3">
        <v>3</v>
      </c>
      <c r="H3">
        <v>1</v>
      </c>
      <c r="I3" s="22" t="s">
        <v>3</v>
      </c>
      <c r="J3" s="22"/>
      <c r="K3" s="13" t="s">
        <v>25</v>
      </c>
      <c r="M3" s="20" t="s">
        <v>29</v>
      </c>
      <c r="N3" s="20"/>
      <c r="O3">
        <v>21</v>
      </c>
      <c r="P3">
        <v>48</v>
      </c>
      <c r="Q3">
        <v>42</v>
      </c>
      <c r="R3">
        <v>37</v>
      </c>
      <c r="S3">
        <v>38</v>
      </c>
      <c r="T3">
        <v>25</v>
      </c>
      <c r="U3">
        <v>29</v>
      </c>
      <c r="V3">
        <v>32</v>
      </c>
      <c r="W3">
        <v>33</v>
      </c>
      <c r="X3">
        <v>33</v>
      </c>
      <c r="Z3">
        <v>10</v>
      </c>
      <c r="AB3">
        <f>0.25*Z3</f>
        <v>2.5</v>
      </c>
      <c r="AD3">
        <v>5.5</v>
      </c>
      <c r="AF3">
        <f>0.75*Z3</f>
        <v>7.5</v>
      </c>
      <c r="AG3" s="7"/>
    </row>
    <row r="4" spans="1:35" x14ac:dyDescent="0.25">
      <c r="A4">
        <v>3</v>
      </c>
      <c r="B4">
        <v>1</v>
      </c>
      <c r="C4" t="s">
        <v>0</v>
      </c>
      <c r="D4" s="1">
        <f>AVERAGE(A3:A32)</f>
        <v>1.7666666666666666</v>
      </c>
      <c r="E4" s="6"/>
      <c r="G4">
        <v>45</v>
      </c>
      <c r="H4">
        <v>2</v>
      </c>
      <c r="I4" s="11" t="s">
        <v>10</v>
      </c>
      <c r="J4">
        <v>3</v>
      </c>
      <c r="K4">
        <f>0.25*27</f>
        <v>6.75</v>
      </c>
      <c r="M4" s="20" t="s">
        <v>15</v>
      </c>
      <c r="N4" s="20"/>
      <c r="O4">
        <v>21</v>
      </c>
      <c r="P4" s="11">
        <v>25</v>
      </c>
      <c r="Q4" s="11">
        <v>29</v>
      </c>
      <c r="R4">
        <v>32</v>
      </c>
      <c r="S4" s="18">
        <v>33</v>
      </c>
      <c r="T4" s="10">
        <v>33</v>
      </c>
      <c r="U4" s="11">
        <v>37</v>
      </c>
      <c r="V4" s="11">
        <v>38</v>
      </c>
      <c r="W4">
        <v>42</v>
      </c>
      <c r="X4">
        <v>48</v>
      </c>
      <c r="AA4">
        <f>AVERAGE(O4:X4)</f>
        <v>33.799999999999997</v>
      </c>
      <c r="AC4">
        <f>(P4+Q4)/2</f>
        <v>27</v>
      </c>
      <c r="AE4">
        <f>MEDIAN(O4:X4)</f>
        <v>33</v>
      </c>
      <c r="AG4">
        <f>(U4+V4)/2</f>
        <v>37.5</v>
      </c>
      <c r="AH4">
        <f>AG4-AC4</f>
        <v>10.5</v>
      </c>
      <c r="AI4" s="1">
        <f>_xlfn.STDEV.S(O4:X4)</f>
        <v>7.927448797970535</v>
      </c>
    </row>
    <row r="5" spans="1:35" x14ac:dyDescent="0.25">
      <c r="A5">
        <v>2</v>
      </c>
      <c r="B5">
        <v>1</v>
      </c>
      <c r="C5" s="1" t="s">
        <v>1</v>
      </c>
      <c r="D5">
        <f>MODE(A3:A32)</f>
        <v>1</v>
      </c>
      <c r="E5" s="7"/>
      <c r="G5">
        <v>23</v>
      </c>
      <c r="H5">
        <v>2</v>
      </c>
      <c r="I5" s="10" t="s">
        <v>2</v>
      </c>
      <c r="J5">
        <f>_xlfn.QUARTILE.INC(G3:G28,2)</f>
        <v>14</v>
      </c>
      <c r="K5">
        <f>0.5*27</f>
        <v>13.5</v>
      </c>
      <c r="M5" s="20" t="s">
        <v>30</v>
      </c>
      <c r="N5" s="20"/>
      <c r="O5">
        <v>12</v>
      </c>
      <c r="P5">
        <v>42</v>
      </c>
      <c r="Q5">
        <v>32</v>
      </c>
      <c r="R5">
        <v>28</v>
      </c>
      <c r="S5">
        <v>26</v>
      </c>
      <c r="T5">
        <v>26</v>
      </c>
      <c r="U5">
        <v>16</v>
      </c>
      <c r="V5">
        <v>18</v>
      </c>
      <c r="W5">
        <v>35</v>
      </c>
      <c r="Z5">
        <v>9</v>
      </c>
      <c r="AA5" s="8"/>
      <c r="AB5">
        <f t="shared" ref="AB5" si="0">0.25*Z5</f>
        <v>2.25</v>
      </c>
      <c r="AD5">
        <v>5</v>
      </c>
      <c r="AF5">
        <f t="shared" ref="AF5" si="1">0.75*Z5</f>
        <v>6.75</v>
      </c>
      <c r="AI5" s="1"/>
    </row>
    <row r="6" spans="1:35" x14ac:dyDescent="0.25">
      <c r="A6">
        <v>1</v>
      </c>
      <c r="B6">
        <v>1</v>
      </c>
      <c r="C6" s="10" t="s">
        <v>2</v>
      </c>
      <c r="D6">
        <f>MEDIAN(A3:A32)</f>
        <v>2</v>
      </c>
      <c r="E6" s="7">
        <v>15.5</v>
      </c>
      <c r="F6" s="4"/>
      <c r="G6">
        <v>46</v>
      </c>
      <c r="H6">
        <v>3</v>
      </c>
      <c r="I6" s="11" t="s">
        <v>11</v>
      </c>
      <c r="J6">
        <v>45.5</v>
      </c>
      <c r="K6">
        <f>0.75*27</f>
        <v>20.25</v>
      </c>
      <c r="M6" s="20" t="s">
        <v>15</v>
      </c>
      <c r="N6" s="20"/>
      <c r="O6">
        <v>12</v>
      </c>
      <c r="P6" s="11">
        <v>16</v>
      </c>
      <c r="Q6" s="11">
        <v>18</v>
      </c>
      <c r="R6">
        <v>26</v>
      </c>
      <c r="S6" s="10">
        <v>26</v>
      </c>
      <c r="T6" s="11">
        <v>28</v>
      </c>
      <c r="U6" s="11">
        <v>32</v>
      </c>
      <c r="V6">
        <v>35</v>
      </c>
      <c r="W6">
        <v>42</v>
      </c>
      <c r="AA6" s="8">
        <f>AVERAGE(O6:X6)</f>
        <v>26.111111111111111</v>
      </c>
      <c r="AC6">
        <f t="shared" ref="AC6" si="2">(P6+Q6)/2</f>
        <v>17</v>
      </c>
      <c r="AE6">
        <f>MEDIAN(O6:W6)</f>
        <v>26</v>
      </c>
      <c r="AG6">
        <f>(T6+U6)/2</f>
        <v>30</v>
      </c>
      <c r="AH6">
        <f t="shared" ref="AH6" si="3">AG6-AC6</f>
        <v>13</v>
      </c>
      <c r="AI6" s="1">
        <f>_xlfn.STDEV.S(O6:W6)</f>
        <v>9.5974533659253112</v>
      </c>
    </row>
    <row r="7" spans="1:35" x14ac:dyDescent="0.25">
      <c r="A7">
        <v>2</v>
      </c>
      <c r="B7">
        <v>1</v>
      </c>
      <c r="C7" s="25" t="s">
        <v>4</v>
      </c>
      <c r="D7" s="25"/>
      <c r="E7" s="12"/>
      <c r="G7">
        <v>2</v>
      </c>
      <c r="H7">
        <v>3</v>
      </c>
      <c r="I7" t="s">
        <v>12</v>
      </c>
      <c r="J7" s="1">
        <f>AVERAGE(G3:G28)</f>
        <v>22.384615384615383</v>
      </c>
      <c r="M7" s="20" t="s">
        <v>31</v>
      </c>
      <c r="N7" s="20"/>
      <c r="O7">
        <v>58</v>
      </c>
      <c r="P7">
        <v>32</v>
      </c>
      <c r="Q7">
        <v>46</v>
      </c>
      <c r="R7">
        <v>45</v>
      </c>
      <c r="S7">
        <v>50</v>
      </c>
      <c r="T7">
        <v>52</v>
      </c>
      <c r="U7">
        <v>56</v>
      </c>
      <c r="V7">
        <v>56</v>
      </c>
      <c r="W7">
        <v>37</v>
      </c>
      <c r="Z7">
        <v>9</v>
      </c>
      <c r="AB7">
        <f t="shared" ref="AB7" si="4">0.25*Z7</f>
        <v>2.25</v>
      </c>
      <c r="AD7">
        <v>5</v>
      </c>
      <c r="AF7">
        <f t="shared" ref="AF7" si="5">0.75*Z7</f>
        <v>6.75</v>
      </c>
      <c r="AI7" s="1"/>
    </row>
    <row r="8" spans="1:35" x14ac:dyDescent="0.25">
      <c r="A8">
        <v>1</v>
      </c>
      <c r="B8">
        <v>1</v>
      </c>
      <c r="C8" t="s">
        <v>5</v>
      </c>
      <c r="D8" s="1">
        <f>_xlfn.STDEV.S(A3:A32)</f>
        <v>1.0400044208570935</v>
      </c>
      <c r="E8" s="6"/>
      <c r="G8">
        <v>42</v>
      </c>
      <c r="H8" s="11">
        <v>3</v>
      </c>
      <c r="I8" s="22" t="s">
        <v>4</v>
      </c>
      <c r="J8" s="22"/>
      <c r="K8" s="22"/>
      <c r="M8" s="20" t="s">
        <v>15</v>
      </c>
      <c r="N8" s="20"/>
      <c r="O8">
        <v>32</v>
      </c>
      <c r="P8" s="11">
        <v>37</v>
      </c>
      <c r="Q8" s="11">
        <v>45</v>
      </c>
      <c r="R8">
        <v>46</v>
      </c>
      <c r="S8" s="10">
        <v>50</v>
      </c>
      <c r="T8" s="11">
        <v>52</v>
      </c>
      <c r="U8" s="11">
        <v>56</v>
      </c>
      <c r="V8">
        <v>56</v>
      </c>
      <c r="W8">
        <v>58</v>
      </c>
      <c r="AA8">
        <f>AVERAGE(O8:X8)</f>
        <v>48</v>
      </c>
      <c r="AC8">
        <f t="shared" ref="AC8" si="6">(P8+Q8)/2</f>
        <v>41</v>
      </c>
      <c r="AE8">
        <f>MEDIAN(O8:W8)</f>
        <v>50</v>
      </c>
      <c r="AG8">
        <f>(T8+U8)/2</f>
        <v>54</v>
      </c>
      <c r="AH8">
        <f t="shared" ref="AH8" si="7">AG8-AC8</f>
        <v>13</v>
      </c>
      <c r="AI8" s="1">
        <f>_xlfn.STDEV.S(O8:W8)</f>
        <v>8.9302855497458751</v>
      </c>
    </row>
    <row r="9" spans="1:35" x14ac:dyDescent="0.25">
      <c r="A9">
        <v>2</v>
      </c>
      <c r="B9">
        <v>1</v>
      </c>
      <c r="C9" s="25" t="s">
        <v>26</v>
      </c>
      <c r="D9" s="25"/>
      <c r="E9" s="12"/>
      <c r="G9">
        <v>47</v>
      </c>
      <c r="H9" s="11">
        <v>3</v>
      </c>
      <c r="I9" s="20" t="s">
        <v>17</v>
      </c>
      <c r="J9" s="20"/>
      <c r="K9">
        <f>AVERAGE(H3:H12)</f>
        <v>3.4</v>
      </c>
      <c r="M9" s="20" t="s">
        <v>32</v>
      </c>
      <c r="N9" s="20"/>
      <c r="O9">
        <v>42</v>
      </c>
      <c r="P9">
        <v>44</v>
      </c>
      <c r="Q9">
        <v>22</v>
      </c>
      <c r="R9">
        <v>32</v>
      </c>
      <c r="S9">
        <v>24</v>
      </c>
      <c r="T9">
        <v>37</v>
      </c>
      <c r="U9">
        <v>37</v>
      </c>
      <c r="V9">
        <v>32</v>
      </c>
      <c r="W9">
        <v>31</v>
      </c>
      <c r="X9">
        <v>28</v>
      </c>
      <c r="Z9">
        <v>10</v>
      </c>
      <c r="AB9">
        <f t="shared" ref="AB9" si="8">0.25*Z9</f>
        <v>2.5</v>
      </c>
      <c r="AD9">
        <v>5.5</v>
      </c>
      <c r="AF9">
        <f t="shared" ref="AF9" si="9">0.75*Z9</f>
        <v>7.5</v>
      </c>
      <c r="AI9" s="1"/>
    </row>
    <row r="10" spans="1:35" x14ac:dyDescent="0.25">
      <c r="A10">
        <v>1</v>
      </c>
      <c r="B10">
        <v>1</v>
      </c>
      <c r="C10" s="20" t="s">
        <v>8</v>
      </c>
      <c r="D10" s="20"/>
      <c r="E10" s="12"/>
      <c r="F10" s="4"/>
      <c r="G10">
        <v>47</v>
      </c>
      <c r="H10">
        <v>4</v>
      </c>
      <c r="I10" s="20" t="s">
        <v>16</v>
      </c>
      <c r="J10" s="20"/>
      <c r="K10" s="1">
        <f>_xlfn.STDEV.S(H3:H12)</f>
        <v>1.9550504398153574</v>
      </c>
      <c r="M10" s="20" t="s">
        <v>15</v>
      </c>
      <c r="N10" s="20"/>
      <c r="O10">
        <v>22</v>
      </c>
      <c r="P10" s="11">
        <v>24</v>
      </c>
      <c r="Q10" s="11">
        <v>28</v>
      </c>
      <c r="R10">
        <v>31</v>
      </c>
      <c r="S10" s="10">
        <v>32</v>
      </c>
      <c r="T10" s="10">
        <v>32</v>
      </c>
      <c r="U10" s="11">
        <v>37</v>
      </c>
      <c r="V10" s="11">
        <v>37</v>
      </c>
      <c r="W10">
        <v>42</v>
      </c>
      <c r="X10">
        <v>44</v>
      </c>
      <c r="AA10">
        <f>AVERAGE(O10:X10)</f>
        <v>32.9</v>
      </c>
      <c r="AC10">
        <f t="shared" ref="AC10" si="10">(P10+Q10)/2</f>
        <v>26</v>
      </c>
      <c r="AE10">
        <f t="shared" ref="AE10" si="11">MEDIAN(O10:X10)</f>
        <v>32</v>
      </c>
      <c r="AG10">
        <f t="shared" ref="AG10" si="12">(U10+V10)/2</f>
        <v>37</v>
      </c>
      <c r="AH10">
        <f t="shared" ref="AH10" si="13">AG10-AC10</f>
        <v>11</v>
      </c>
      <c r="AI10" s="1">
        <f>_xlfn.STDEV.S(O10:X10)</f>
        <v>7.2026229790110312</v>
      </c>
    </row>
    <row r="11" spans="1:35" x14ac:dyDescent="0.25">
      <c r="A11">
        <v>2</v>
      </c>
      <c r="B11">
        <v>1</v>
      </c>
      <c r="C11" s="4" t="s">
        <v>0</v>
      </c>
      <c r="D11" s="2">
        <f>AVERAGE(A3:A31)</f>
        <v>1.6206896551724137</v>
      </c>
      <c r="E11" s="6"/>
      <c r="F11" s="5"/>
      <c r="G11">
        <v>12</v>
      </c>
      <c r="H11">
        <v>5</v>
      </c>
      <c r="I11" s="20" t="s">
        <v>18</v>
      </c>
      <c r="J11" s="20"/>
      <c r="K11" s="9">
        <f>K10/K9</f>
        <v>0.57501483523981101</v>
      </c>
      <c r="AI11" s="1"/>
    </row>
    <row r="12" spans="1:35" x14ac:dyDescent="0.25">
      <c r="A12">
        <v>1</v>
      </c>
      <c r="B12">
        <v>1</v>
      </c>
      <c r="C12" t="s">
        <v>1</v>
      </c>
      <c r="D12">
        <f>MODE(A3:A31)</f>
        <v>1</v>
      </c>
      <c r="E12" s="7"/>
      <c r="G12">
        <v>51</v>
      </c>
      <c r="H12">
        <v>8</v>
      </c>
      <c r="M12" s="19" t="s">
        <v>41</v>
      </c>
      <c r="N12" s="19"/>
      <c r="O12" s="19"/>
      <c r="P12" s="19"/>
      <c r="Q12" s="19"/>
      <c r="R12" s="19"/>
      <c r="S12" s="19"/>
      <c r="T12" s="19"/>
      <c r="U12" s="19"/>
      <c r="V12" s="19"/>
      <c r="AI12" s="1"/>
    </row>
    <row r="13" spans="1:35" x14ac:dyDescent="0.25">
      <c r="A13">
        <v>2</v>
      </c>
      <c r="B13">
        <v>1</v>
      </c>
      <c r="C13" t="s">
        <v>2</v>
      </c>
      <c r="D13">
        <f>MEDIAN(A3:A31)</f>
        <v>2</v>
      </c>
      <c r="E13" s="7">
        <v>15.5</v>
      </c>
      <c r="G13">
        <v>11</v>
      </c>
      <c r="H13">
        <v>11</v>
      </c>
      <c r="I13" s="20" t="s">
        <v>19</v>
      </c>
      <c r="J13" s="20"/>
      <c r="K13">
        <f>AVERAGE(H13:H20)</f>
        <v>21.75</v>
      </c>
      <c r="M13" s="19" t="s">
        <v>12</v>
      </c>
      <c r="N13" s="19"/>
      <c r="P13" s="7" t="s">
        <v>42</v>
      </c>
      <c r="Q13" s="7" t="s">
        <v>46</v>
      </c>
      <c r="R13" s="7" t="s">
        <v>47</v>
      </c>
      <c r="S13" s="7" t="s">
        <v>48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6"/>
    </row>
    <row r="14" spans="1:35" x14ac:dyDescent="0.25">
      <c r="A14">
        <v>3</v>
      </c>
      <c r="B14">
        <v>1</v>
      </c>
      <c r="C14" t="s">
        <v>5</v>
      </c>
      <c r="D14" s="2">
        <f>_xlfn.STDEV.S(A3:A31)</f>
        <v>0.67685159290477714</v>
      </c>
      <c r="E14" s="6"/>
      <c r="G14">
        <v>1</v>
      </c>
      <c r="H14">
        <v>11</v>
      </c>
      <c r="I14" s="20" t="s">
        <v>20</v>
      </c>
      <c r="J14" s="20"/>
      <c r="K14" s="1">
        <f>_xlfn.STDEV.S(H13:H20)</f>
        <v>11.901380472149318</v>
      </c>
      <c r="M14" s="19" t="s">
        <v>45</v>
      </c>
      <c r="N14" s="19"/>
      <c r="P14" t="s">
        <v>42</v>
      </c>
      <c r="Q14" t="s">
        <v>46</v>
      </c>
      <c r="R14" t="s">
        <v>47</v>
      </c>
      <c r="S14" t="s">
        <v>48</v>
      </c>
    </row>
    <row r="15" spans="1:35" x14ac:dyDescent="0.25">
      <c r="A15">
        <v>1</v>
      </c>
      <c r="B15">
        <v>1</v>
      </c>
      <c r="C15" s="6"/>
      <c r="G15">
        <v>3</v>
      </c>
      <c r="H15" s="10">
        <v>12</v>
      </c>
      <c r="I15" s="20" t="s">
        <v>21</v>
      </c>
      <c r="J15" s="20"/>
      <c r="K15" s="9">
        <f>K14/K13</f>
        <v>0.54718990676548596</v>
      </c>
      <c r="M15" s="19" t="s">
        <v>2</v>
      </c>
      <c r="N15" s="19"/>
      <c r="P15" t="s">
        <v>42</v>
      </c>
      <c r="Q15" t="s">
        <v>46</v>
      </c>
      <c r="R15" t="s">
        <v>47</v>
      </c>
      <c r="S15" t="s">
        <v>48</v>
      </c>
    </row>
    <row r="16" spans="1:35" x14ac:dyDescent="0.25">
      <c r="A16">
        <v>1</v>
      </c>
      <c r="B16">
        <v>1</v>
      </c>
      <c r="G16">
        <v>3</v>
      </c>
      <c r="H16" s="10">
        <v>16</v>
      </c>
      <c r="M16" s="19" t="s">
        <v>44</v>
      </c>
      <c r="N16" s="19"/>
      <c r="P16" t="s">
        <v>42</v>
      </c>
      <c r="Q16" t="s">
        <v>46</v>
      </c>
      <c r="R16" t="s">
        <v>47</v>
      </c>
      <c r="S16" t="s">
        <v>48</v>
      </c>
    </row>
    <row r="17" spans="1:29" x14ac:dyDescent="0.25">
      <c r="A17">
        <v>2</v>
      </c>
      <c r="B17" s="10">
        <v>2</v>
      </c>
      <c r="G17">
        <v>40</v>
      </c>
      <c r="H17">
        <v>22</v>
      </c>
      <c r="I17" s="20" t="s">
        <v>22</v>
      </c>
      <c r="J17" s="20"/>
      <c r="K17">
        <f>AVERAGE(H21:H28)</f>
        <v>46.75</v>
      </c>
      <c r="M17" s="19" t="s">
        <v>43</v>
      </c>
      <c r="N17" s="19"/>
      <c r="P17" t="s">
        <v>42</v>
      </c>
      <c r="Q17" t="s">
        <v>48</v>
      </c>
      <c r="R17" t="s">
        <v>47</v>
      </c>
      <c r="S17" t="s">
        <v>46</v>
      </c>
    </row>
    <row r="18" spans="1:29" x14ac:dyDescent="0.25">
      <c r="A18">
        <v>2</v>
      </c>
      <c r="B18" s="10">
        <v>2</v>
      </c>
      <c r="G18">
        <v>3</v>
      </c>
      <c r="H18">
        <v>23</v>
      </c>
      <c r="I18" s="20" t="s">
        <v>23</v>
      </c>
      <c r="J18" s="20"/>
      <c r="K18" s="1">
        <f>_xlfn.STDEV.S(H21:H28)</f>
        <v>2.8157719063467179</v>
      </c>
      <c r="M18" s="19" t="s">
        <v>39</v>
      </c>
      <c r="N18" s="19"/>
      <c r="P18" t="s">
        <v>48</v>
      </c>
      <c r="Q18" t="s">
        <v>42</v>
      </c>
      <c r="R18" t="s">
        <v>46</v>
      </c>
      <c r="S18" t="s">
        <v>47</v>
      </c>
    </row>
    <row r="19" spans="1:29" x14ac:dyDescent="0.25">
      <c r="A19">
        <v>3</v>
      </c>
      <c r="B19">
        <v>2</v>
      </c>
      <c r="G19">
        <v>4</v>
      </c>
      <c r="H19">
        <v>39</v>
      </c>
      <c r="I19" s="20" t="s">
        <v>24</v>
      </c>
      <c r="J19" s="20"/>
      <c r="K19" s="9">
        <f>K18/K17</f>
        <v>6.0230415109020705E-2</v>
      </c>
    </row>
    <row r="20" spans="1:29" x14ac:dyDescent="0.25">
      <c r="A20">
        <v>1</v>
      </c>
      <c r="B20">
        <v>2</v>
      </c>
      <c r="G20">
        <v>11</v>
      </c>
      <c r="H20">
        <v>40</v>
      </c>
    </row>
    <row r="21" spans="1:29" x14ac:dyDescent="0.25">
      <c r="A21">
        <v>1</v>
      </c>
      <c r="B21">
        <v>2</v>
      </c>
      <c r="G21">
        <v>2</v>
      </c>
      <c r="H21">
        <v>42</v>
      </c>
      <c r="AB21" s="15"/>
      <c r="AC21" s="15"/>
    </row>
    <row r="22" spans="1:29" x14ac:dyDescent="0.25">
      <c r="A22">
        <v>1</v>
      </c>
      <c r="B22">
        <v>2</v>
      </c>
      <c r="C22" s="4"/>
      <c r="D22" s="4"/>
      <c r="E22" s="4"/>
      <c r="G22">
        <v>8</v>
      </c>
      <c r="H22" s="11">
        <v>45</v>
      </c>
    </row>
    <row r="23" spans="1:29" x14ac:dyDescent="0.25">
      <c r="A23">
        <v>1</v>
      </c>
      <c r="B23">
        <v>2</v>
      </c>
      <c r="C23" s="7"/>
      <c r="D23" s="6"/>
      <c r="E23" s="6"/>
      <c r="G23">
        <v>46</v>
      </c>
      <c r="H23" s="11">
        <v>46</v>
      </c>
    </row>
    <row r="24" spans="1:29" x14ac:dyDescent="0.25">
      <c r="A24">
        <v>2</v>
      </c>
      <c r="B24">
        <v>2</v>
      </c>
      <c r="C24" s="6"/>
      <c r="D24" s="7"/>
      <c r="E24" s="7"/>
      <c r="G24">
        <v>39</v>
      </c>
      <c r="H24">
        <v>46</v>
      </c>
    </row>
    <row r="25" spans="1:29" x14ac:dyDescent="0.25">
      <c r="A25">
        <v>1</v>
      </c>
      <c r="B25">
        <v>2</v>
      </c>
      <c r="C25" s="7"/>
      <c r="D25" s="7"/>
      <c r="E25" s="7"/>
      <c r="G25">
        <v>22</v>
      </c>
      <c r="H25">
        <v>47</v>
      </c>
    </row>
    <row r="26" spans="1:29" x14ac:dyDescent="0.25">
      <c r="A26">
        <v>1</v>
      </c>
      <c r="B26">
        <v>2</v>
      </c>
      <c r="C26" s="4"/>
      <c r="D26" s="4"/>
      <c r="E26" s="4"/>
      <c r="G26">
        <v>16</v>
      </c>
      <c r="H26">
        <v>47</v>
      </c>
    </row>
    <row r="27" spans="1:29" x14ac:dyDescent="0.25">
      <c r="A27">
        <v>2</v>
      </c>
      <c r="B27">
        <v>2</v>
      </c>
      <c r="C27" s="7"/>
      <c r="D27" s="6"/>
      <c r="E27" s="6"/>
      <c r="G27">
        <v>5</v>
      </c>
      <c r="H27">
        <v>50</v>
      </c>
    </row>
    <row r="28" spans="1:29" x14ac:dyDescent="0.25">
      <c r="A28">
        <v>1</v>
      </c>
      <c r="B28">
        <v>2</v>
      </c>
      <c r="C28" s="24"/>
      <c r="D28" s="24"/>
      <c r="E28" s="12"/>
      <c r="G28">
        <v>50</v>
      </c>
      <c r="H28">
        <v>51</v>
      </c>
    </row>
    <row r="29" spans="1:29" x14ac:dyDescent="0.25">
      <c r="A29">
        <v>2</v>
      </c>
      <c r="B29">
        <v>3</v>
      </c>
      <c r="C29" s="4"/>
      <c r="D29" s="4"/>
      <c r="E29" s="4"/>
    </row>
    <row r="30" spans="1:29" x14ac:dyDescent="0.25">
      <c r="A30">
        <v>1</v>
      </c>
      <c r="B30">
        <v>3</v>
      </c>
      <c r="C30" s="4"/>
      <c r="D30" s="6"/>
      <c r="E30" s="6"/>
    </row>
    <row r="31" spans="1:29" x14ac:dyDescent="0.25">
      <c r="A31">
        <v>2</v>
      </c>
      <c r="B31">
        <v>3</v>
      </c>
      <c r="C31" s="7"/>
      <c r="D31" s="7"/>
      <c r="E31" s="7"/>
    </row>
    <row r="32" spans="1:29" x14ac:dyDescent="0.25">
      <c r="A32">
        <v>6</v>
      </c>
      <c r="B32">
        <v>6</v>
      </c>
      <c r="C32" s="7"/>
      <c r="D32" s="7"/>
      <c r="E32" s="7"/>
    </row>
    <row r="33" spans="3:5" x14ac:dyDescent="0.25">
      <c r="C33" s="7"/>
      <c r="D33" s="7"/>
      <c r="E33" s="7"/>
    </row>
  </sheetData>
  <sortState ref="B3:B32">
    <sortCondition ref="B3"/>
  </sortState>
  <mergeCells count="36">
    <mergeCell ref="G1:K1"/>
    <mergeCell ref="I8:K8"/>
    <mergeCell ref="C28:D28"/>
    <mergeCell ref="C3:D3"/>
    <mergeCell ref="C7:D7"/>
    <mergeCell ref="C10:D10"/>
    <mergeCell ref="C2:D2"/>
    <mergeCell ref="C9:D9"/>
    <mergeCell ref="A1:D1"/>
    <mergeCell ref="I17:J17"/>
    <mergeCell ref="I18:J18"/>
    <mergeCell ref="I19:J19"/>
    <mergeCell ref="I2:J2"/>
    <mergeCell ref="M1:Q1"/>
    <mergeCell ref="M3:N3"/>
    <mergeCell ref="M4:N4"/>
    <mergeCell ref="M6:N6"/>
    <mergeCell ref="M9:N9"/>
    <mergeCell ref="I9:J9"/>
    <mergeCell ref="I10:J10"/>
    <mergeCell ref="I11:J11"/>
    <mergeCell ref="I13:J13"/>
    <mergeCell ref="I14:J14"/>
    <mergeCell ref="I15:J15"/>
    <mergeCell ref="I3:J3"/>
    <mergeCell ref="M13:N13"/>
    <mergeCell ref="M10:N10"/>
    <mergeCell ref="M7:N7"/>
    <mergeCell ref="M5:N5"/>
    <mergeCell ref="M8:N8"/>
    <mergeCell ref="M12:V12"/>
    <mergeCell ref="M14:N14"/>
    <mergeCell ref="M15:N15"/>
    <mergeCell ref="M16:N16"/>
    <mergeCell ref="M17:N17"/>
    <mergeCell ref="M18:N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Hugo</dc:creator>
  <cp:lastModifiedBy>fmachado</cp:lastModifiedBy>
  <dcterms:created xsi:type="dcterms:W3CDTF">2018-07-29T16:01:03Z</dcterms:created>
  <dcterms:modified xsi:type="dcterms:W3CDTF">2018-08-08T20:34:47Z</dcterms:modified>
</cp:coreProperties>
</file>